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1" l="1"/>
  <c r="B6" i="11" l="1"/>
  <c r="F8" i="11" s="1"/>
  <c r="B6" i="15"/>
  <c r="C7" i="15" s="1"/>
  <c r="B6" i="5"/>
  <c r="C7" i="5"/>
  <c r="C8" i="5"/>
  <c r="J53" i="15"/>
  <c r="C57" i="5"/>
  <c r="J52" i="5"/>
  <c r="C14" i="11"/>
  <c r="C18" i="5"/>
  <c r="F7" i="5"/>
  <c r="C58" i="15"/>
  <c r="C61" i="11"/>
  <c r="H57" i="10"/>
  <c r="I56" i="10"/>
  <c r="H15" i="10"/>
  <c r="G15" i="10"/>
  <c r="C19" i="5"/>
  <c r="F8" i="5"/>
  <c r="D12" i="5"/>
  <c r="F59" i="5"/>
  <c r="G13" i="5"/>
  <c r="F63" i="11"/>
  <c r="G13" i="11"/>
  <c r="C19" i="15"/>
  <c r="C14" i="5"/>
  <c r="F14" i="5"/>
  <c r="F7" i="15"/>
  <c r="C19" i="11" l="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<sst xmlns="http://schemas.openxmlformats.org/spreadsheetml/2006/main" count="709" uniqueCount="385">
  <si>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</si>
  <si>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</si>
  <si>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</si>
  <si>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</si>
  <si>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</si>
  <si>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</si>
  <si>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</si>
  <si>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</si>
  <si>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</si>
  <si>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</si>
  <si>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</si>
  <si>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</si>
  <si>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</si>
  <si>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</si>
  <si>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</si>
  <si>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</si>
  <si>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</si>
  <si>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</si>
  <si>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</si>
  <si>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</si>
  <si>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</si>
  <si>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</si>
  <si>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</si>
  <si>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</si>
  <si>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</si>
  <si>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</si>
  <si>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</si>
  <si>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</si>
  <si>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</si>
  <si>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</si>
  <si>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</si>
  <si>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</si>
  <si>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</si>
  <si>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</si>
  <si>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</si>
  <si>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</si>
  <si>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</si>
  <si>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</si>
  <si>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</si>
  <si>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</si>
  <si>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</si>
  <si>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</si>
  <si>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</si>
  <si>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</si>
  <si>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</si>
  <si>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</si>
  <si>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</si>
  <si>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</si>
  <si>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</si>
  <si>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</si>
  <si>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</si>
  <si>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</si>
  <si>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</si>
  <si>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</si>
  <si>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</si>
  <si>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</si>
  <si>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</si>
  <si>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</si>
  <si>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</si>
  <si>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</si>
  <si>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</si>
  <si>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</si>
  <si>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</si>
  <si>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</si>
  <si>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</si>
  <si>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</si>
  <si>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</si>
  <si>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</si>
  <si>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</si>
  <si>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</si>
  <si>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</si>
  <si>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</si>
  <si>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</si>
  <si>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</si>
  <si>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</si>
  <si>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</si>
  <si>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</si>
  <si>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</si>
  <si>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</si>
  <si>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</si>
  <si>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</si>
  <si>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</si>
  <si>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</si>
  <si>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</si>
  <si>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</si>
  <si>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</si>
  <si>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</si>
  <si>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</si>
  <si>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</si>
  <si>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</si>
  <si>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</si>
  <si>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</si>
  <si>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</si>
  <si>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</si>
  <si>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</si>
  <si>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</si>
  <si>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</si>
  <si>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</si>
  <si>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</si>
  <si>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</si>
  <si>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</si>
  <si>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</si>
  <si>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</si>
  <si>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</si>
  <si>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</si>
  <si>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</si>
  <si>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</si>
  <si>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</si>
  <si>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</si>
  <si>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</si>
  <si>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</si>
  <si>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</si>
  <si>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</si>
  <si>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</si>
  <si>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</si>
  <si>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</si>
  <si>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</si>
  <si>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</si>
  <si>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</si>
  <si>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</si>
  <si>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</si>
  <si>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</si>
  <si>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</si>
  <si>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</si>
  <si>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</si>
  <si>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</si>
  <si>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</si>
  <si>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</si>
  <si>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</si>
  <si>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</si>
  <si>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</si>
  <si>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</si>
  <si>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</si>
  <si>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</si>
  <si>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</si>
  <si>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</si>
  <si>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</si>
  <si>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</si>
  <si>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</si>
  <si>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</si>
  <si>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</si>
  <si>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</si>
  <si>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</si>
  <si>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</si>
  <si>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</si>
  <si>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</si>
  <si>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</si>
  <si>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</si>
  <si>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</si>
  <si>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</si>
  <si>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</si>
  <si>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</si>
  <si>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</si>
  <si>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</si>
  <si>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</si>
  <si>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</si>
  <si>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</si>
  <si>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</si>
  <si>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</si>
  <si>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</si>
  <si>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</si>
  <si>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</si>
  <si>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</si>
  <si>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</si>
  <si>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</si>
  <si>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</si>
  <si>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</si>
  <si>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</si>
  <si>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</si>
  <si>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</si>
  <si>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</si>
  <si>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</si>
  <si>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</si>
  <si>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</si>
  <si>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</si>
  <si>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</si>
  <si>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</si>
  <si>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</si>
  <si>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</si>
  <si>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</si>
  <si>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</si>
  <si>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</si>
  <si>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</si>
  <si>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</si>
  <si>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</si>
  <si>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</si>
  <si>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</si>
  <si>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</si>
  <si>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</si>
  <si>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</si>
  <si>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</si>
  <si>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</si>
  <si>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</si>
  <si>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</si>
  <si>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</si>
  <si>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</si>
  <si>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</si>
  <si>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</si>
  <si>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</si>
  <si>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</si>
  <si>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</si>
  <si>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</si>
  <si>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</si>
  <si>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</si>
  <si>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</si>
  <si>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</si>
  <si>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</si>
  <si>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</si>
  <si>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</si>
  <si>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</si>
  <si>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</si>
  <si>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</si>
  <si>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</si>
  <si>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</si>
  <si>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</si>
  <si>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</si>
  <si>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</si>
  <si>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</si>
  <si>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</si>
  <si>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</si>
  <si>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</si>
  <si>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</si>
  <si>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</si>
  <si>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</si>
  <si>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</si>
  <si>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</si>
  <si>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</si>
  <si>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</si>
  <si>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</si>
  <si>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</si>
  <si>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</si>
  <si>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</si>
  <si>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</si>
  <si>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</si>
  <si>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</si>
  <si>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</si>
  <si>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</si>
  <si>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</si>
  <si>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</si>
  <si>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</si>
  <si>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</si>
  <si>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</si>
  <si>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</si>
  <si>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</si>
  <si>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</si>
  <si>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</si>
  <si>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</si>
  <si>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</si>
  <si>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</si>
  <si>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</si>
  <si>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</si>
  <si>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</si>
  <si>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</si>
  <si>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</si>
  <si>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</si>
  <si>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</si>
  <si>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</si>
  <si>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</si>
  <si>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</si>
  <si>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</si>
  <si>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</si>
  <si>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</si>
  <si>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</si>
  <si>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</si>
  <si>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</si>
  <si>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</si>
  <si>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</si>
  <si>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</si>
  <si>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</si>
  <si>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</si>
  <si>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</si>
  <si>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</si>
  <si>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</si>
  <si>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</si>
  <si>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</si>
  <si>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</si>
  <si>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</si>
  <si>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</si>
  <si>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</si>
  <si>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</si>
  <si>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</si>
  <si>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</si>
  <si>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</si>
  <si>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</si>
  <si>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</si>
  <si>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</si>
  <si>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</si>
  <si>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</si>
  <si>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</si>
  <si>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</si>
  <si>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</si>
  <si>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</si>
  <si>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</si>
  <si>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</si>
  <si>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</si>
  <si>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</si>
  <si>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</si>
  <si>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</si>
  <si>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</si>
  <si>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</si>
  <si>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</si>
  <si>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</si>
  <si>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</si>
  <si>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</si>
  <si>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</si>
  <si>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</si>
  <si>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</si>
  <si>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</si>
  <si>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</si>
  <si>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</si>
  <si>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</si>
  <si>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</si>
  <si>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</si>
  <si>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</si>
  <si>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</si>
  <si>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</si>
  <si>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</si>
  <si>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</si>
  <si>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</si>
  <si>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</si>
  <si>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</si>
  <si>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</si>
  <si>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</si>
  <si>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</si>
  <si>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</si>
  <si>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</si>
  <si>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</si>
  <si>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</si>
  <si>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</si>
  <si>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</si>
  <si>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</si>
  <si>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</si>
  <si>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</si>
  <si>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</si>
  <si>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</si>
  <si>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</si>
  <si>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</si>
  <si>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</si>
  <si>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</si>
  <si>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</si>
  <si>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</si>
  <si>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</si>
  <si>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</si>
  <si>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</si>
  <si>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</si>
  <si>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</si>
  <si>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</si>
  <si>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</si>
  <si>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</si>
  <si>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</si>
  <si>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</si>
  <si>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</si>
  <si>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</si>
  <si>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</si>
  <si>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</si>
  <si>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</si>
  <si>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</si>
  <si>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</si>
  <si>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</si>
  <si>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</si>
  <si>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</si>
  <si>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</si>
  <si>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</si>
  <si>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</si>
  <si>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</si>
  <si>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</si>
  <si>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</si>
  <si>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</si>
  <si>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</si>
  <si>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</si>
  <si>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</si>
  <si>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</si>
  <si>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</si>
  <si>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</si>
  <si>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</si>
  <si>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</si>
  <si>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</si>
  <si>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</si>
  <si>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</si>
  <si>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</si>
  <si>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</si>
  <si>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Valor Piso Média Complexidade - Medidas Socioeducativas (MSE)</t>
  </si>
  <si>
    <t>4. Recursos próprios a serem alocados no Fundo (mensal):</t>
  </si>
  <si>
    <t>5.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</si>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</sst>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5" fontId="0" fillId="0" borderId="1" xfId="1" applyFont="1" applyBorder="1" applyAlignment="1">
      <alignment horizontal="right" vertical="center" shrinkToFit="1"/>
    </xf>
    <xf numFmtId="0" fontId="0" fillId="0" borderId="10" xfId="0" applyBorder="1"/>
    <xf numFmtId="0" fontId="0" fillId="0" borderId="9" xfId="0" applyBorder="1"/>
    <xf numFmtId="0" fontId="0" fillId="0" borderId="50" xfId="0" applyBorder="1"/>
    <xf numFmtId="0" fontId="0" fillId="0" borderId="16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25" xfId="0" applyBorder="1"/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36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center" shrinkToFit="1"/>
    </xf>
    <xf numFmtId="0" fontId="0" fillId="0" borderId="25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top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9" xfId="0" applyBorder="1" applyAlignment="1">
      <alignment horizontal="left" vertical="center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1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408576"/>
        <c:axId val="1818409120"/>
      </c:barChart>
      <c:catAx>
        <c:axId val="181840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18409120"/>
        <c:crosses val="autoZero"/>
        <c:auto val="1"/>
        <c:lblAlgn val="ctr"/>
        <c:lblOffset val="100"/>
        <c:noMultiLvlLbl val="0"/>
      </c:catAx>
      <c:valAx>
        <c:axId val="181840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81840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72</xdr:row>
      <xdr:rowOff>5079</xdr:rowOff>
    </xdr:from>
    <xdr:to>
      <xdr:col>11</xdr:col>
      <xdr:colOff>564174</xdr:colOff>
      <xdr:row>74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273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255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43" t="s">
        <v>28</v>
      </c>
      <c r="C2" s="243"/>
      <c r="D2" s="243"/>
      <c r="E2" s="243"/>
      <c r="F2" s="243"/>
      <c r="G2" s="243"/>
      <c r="H2" s="243"/>
      <c r="I2" s="243"/>
      <c r="J2" s="243"/>
    </row>
    <row r="3" spans="2:10" ht="28.5" customHeight="1" thickBot="1" x14ac:dyDescent="0.3">
      <c r="B3" s="211" t="s">
        <v>29</v>
      </c>
      <c r="C3" s="212"/>
      <c r="D3" s="212"/>
      <c r="E3" s="212"/>
      <c r="F3" s="212"/>
      <c r="G3" s="212"/>
      <c r="H3" s="212"/>
      <c r="I3" s="212"/>
      <c r="J3" s="213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7" t="s">
        <v>30</v>
      </c>
      <c r="C5" s="198"/>
      <c r="D5" s="198"/>
      <c r="E5" s="198"/>
      <c r="F5" s="198"/>
      <c r="G5" s="198"/>
      <c r="H5" s="198"/>
      <c r="I5" s="198"/>
      <c r="J5" s="199"/>
    </row>
    <row r="6" spans="2:10" x14ac:dyDescent="0.25">
      <c r="B6" s="255" t="str">
        <f>EntradaCentro!$D$14</f>
        <v>Município de Caxias do Sul</v>
      </c>
      <c r="C6" s="256"/>
      <c r="D6" s="256"/>
      <c r="E6" s="256"/>
      <c r="F6" s="256"/>
      <c r="G6" s="256"/>
      <c r="H6" s="256"/>
      <c r="I6" s="257"/>
      <c r="J6" s="2" t="s">
        <v>31</v>
      </c>
    </row>
    <row r="7" spans="2:10" x14ac:dyDescent="0.25">
      <c r="B7" s="68" t="s">
        <v>32</v>
      </c>
      <c r="C7" s="251">
        <f>VLOOKUP(B6,B_DADOS!1:1048576,26,FALSE)</f>
        <v>14327409000121</v>
      </c>
      <c r="D7" s="252"/>
      <c r="E7" s="71" t="s">
        <v>33</v>
      </c>
      <c r="F7" s="248" t="str">
        <f>VLOOKUP(B6,B_DADOS!1:1048576,13,FALSE)</f>
        <v>Alfredo chaves 1333</v>
      </c>
      <c r="G7" s="249"/>
      <c r="H7" s="249"/>
      <c r="I7" s="249"/>
      <c r="J7" s="250"/>
    </row>
    <row r="8" spans="2:10" x14ac:dyDescent="0.25">
      <c r="B8" s="69" t="s">
        <v>34</v>
      </c>
      <c r="C8" s="258" t="str">
        <f>VLOOKUP(B6,B_DADOS!1:1048576,14,FALSE)</f>
        <v>95020-460</v>
      </c>
      <c r="D8" s="259"/>
      <c r="E8" s="72" t="s">
        <v>35</v>
      </c>
      <c r="F8" s="258" t="str">
        <f>VLOOKUP(B6,B_DADOS!1:1048576,12,FALSE)</f>
        <v>54 - 3218-6000</v>
      </c>
      <c r="G8" s="262"/>
      <c r="H8" s="262"/>
      <c r="I8" s="29" t="s">
        <v>36</v>
      </c>
      <c r="J8" s="75"/>
    </row>
    <row r="9" spans="2:10" ht="15.75" thickBot="1" x14ac:dyDescent="0.3">
      <c r="B9" s="70" t="s">
        <v>37</v>
      </c>
      <c r="C9" s="253"/>
      <c r="D9" s="253"/>
      <c r="E9" s="253"/>
      <c r="F9" s="253"/>
      <c r="G9" s="253"/>
      <c r="H9" s="253"/>
      <c r="I9" s="253"/>
      <c r="J9" s="254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44" t="s">
        <v>303</v>
      </c>
      <c r="C11" s="245"/>
      <c r="D11" s="245"/>
      <c r="E11" s="245"/>
      <c r="F11" s="245"/>
      <c r="G11" s="245"/>
      <c r="H11" s="246"/>
      <c r="I11" s="246"/>
      <c r="J11" s="247"/>
    </row>
    <row r="12" spans="2:10" x14ac:dyDescent="0.25">
      <c r="B12" s="260" t="s">
        <v>38</v>
      </c>
      <c r="C12" s="261"/>
      <c r="D12" s="265" t="str">
        <f>VLOOKUP(B6,B_DADOS!1:1048576,10,FALSE)</f>
        <v>Daniel Antônio Guerra</v>
      </c>
      <c r="E12" s="267"/>
      <c r="F12" s="267"/>
      <c r="G12" s="268"/>
      <c r="H12" s="32" t="s">
        <v>39</v>
      </c>
      <c r="I12" s="271"/>
      <c r="J12" s="272"/>
    </row>
    <row r="13" spans="2:10" x14ac:dyDescent="0.25">
      <c r="B13" s="264" t="s">
        <v>40</v>
      </c>
      <c r="C13" s="265"/>
      <c r="D13" s="265"/>
      <c r="E13" s="266"/>
      <c r="F13" s="30" t="s">
        <v>33</v>
      </c>
      <c r="G13" s="249" t="str">
        <f>VLOOKUP(B6,B_DADOS!1:1048576,13,FALSE)</f>
        <v>Alfredo chaves 1333</v>
      </c>
      <c r="H13" s="249"/>
      <c r="I13" s="249"/>
      <c r="J13" s="250"/>
    </row>
    <row r="14" spans="2:10" x14ac:dyDescent="0.25">
      <c r="B14" s="69" t="s">
        <v>34</v>
      </c>
      <c r="C14" s="263" t="str">
        <f>VLOOKUP(B6,B_DADOS!1:1048576,14,FALSE)</f>
        <v>95020-460</v>
      </c>
      <c r="D14" s="248"/>
      <c r="E14" s="73" t="s">
        <v>35</v>
      </c>
      <c r="F14" s="269" t="str">
        <f>VLOOKUP(B6,B_DADOS!1:1048576,12,FALSE)</f>
        <v>54 - 3218-6000</v>
      </c>
      <c r="G14" s="269"/>
      <c r="H14" s="269"/>
      <c r="I14" s="269"/>
      <c r="J14" s="270"/>
    </row>
    <row r="15" spans="2:10" ht="15.75" thickBot="1" x14ac:dyDescent="0.3">
      <c r="B15" s="273" t="s">
        <v>37</v>
      </c>
      <c r="C15" s="217"/>
      <c r="D15" s="217"/>
      <c r="E15" s="277"/>
      <c r="F15" s="277"/>
      <c r="G15" s="277"/>
      <c r="H15" s="277"/>
      <c r="I15" s="277"/>
      <c r="J15" s="278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274" t="s">
        <v>304</v>
      </c>
      <c r="C17" s="275"/>
      <c r="D17" s="275"/>
      <c r="E17" s="275"/>
      <c r="F17" s="275"/>
      <c r="G17" s="275"/>
      <c r="H17" s="275"/>
      <c r="I17" s="275"/>
      <c r="J17" s="276"/>
    </row>
    <row r="18" spans="2:10" ht="30" customHeight="1" x14ac:dyDescent="0.25">
      <c r="B18" s="170" t="s">
        <v>32</v>
      </c>
      <c r="C18" s="283">
        <f>VLOOKUP(B6,B_DADOS!1:1048576,26,FALSE)</f>
        <v>14327409000121</v>
      </c>
      <c r="D18" s="283"/>
      <c r="E18" s="281" t="s">
        <v>41</v>
      </c>
      <c r="F18" s="281"/>
      <c r="G18" s="281"/>
      <c r="H18" s="281"/>
      <c r="I18" s="281"/>
      <c r="J18" s="282"/>
    </row>
    <row r="19" spans="2:10" x14ac:dyDescent="0.25">
      <c r="B19" s="69" t="s">
        <v>35</v>
      </c>
      <c r="C19" s="263" t="str">
        <f>VLOOKUP(B6,B_DADOS!1:1048576,22,FALSE)</f>
        <v>54 - 32208700</v>
      </c>
      <c r="D19" s="263"/>
      <c r="E19" s="263" t="s">
        <v>42</v>
      </c>
      <c r="F19" s="263"/>
      <c r="G19" s="263"/>
      <c r="H19" s="263"/>
      <c r="I19" s="263"/>
      <c r="J19" s="280"/>
    </row>
    <row r="20" spans="2:10" x14ac:dyDescent="0.25">
      <c r="B20" s="279" t="s">
        <v>43</v>
      </c>
      <c r="C20" s="263"/>
      <c r="D20" s="263"/>
      <c r="E20" s="263" t="s">
        <v>44</v>
      </c>
      <c r="F20" s="263"/>
      <c r="G20" s="263"/>
      <c r="H20" s="263" t="s">
        <v>45</v>
      </c>
      <c r="I20" s="263"/>
      <c r="J20" s="280"/>
    </row>
    <row r="21" spans="2:10" ht="15.75" thickBot="1" x14ac:dyDescent="0.3">
      <c r="B21" s="273" t="s">
        <v>315</v>
      </c>
      <c r="C21" s="217"/>
      <c r="D21" s="217"/>
      <c r="E21" s="217"/>
      <c r="F21" s="217"/>
      <c r="G21" s="217"/>
      <c r="H21" s="217"/>
      <c r="I21" s="217"/>
      <c r="J21" s="21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7" t="s">
        <v>311</v>
      </c>
      <c r="C23" s="198"/>
      <c r="D23" s="198"/>
      <c r="E23" s="198"/>
      <c r="F23" s="198"/>
      <c r="G23" s="198"/>
      <c r="H23" s="198"/>
      <c r="I23" s="198"/>
      <c r="J23" s="199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8" t="s">
        <v>34</v>
      </c>
      <c r="I24" s="179"/>
      <c r="J24" s="180"/>
    </row>
    <row r="25" spans="2:10" ht="15.75" thickBot="1" x14ac:dyDescent="0.3">
      <c r="B25" s="208" t="s">
        <v>35</v>
      </c>
      <c r="C25" s="209"/>
      <c r="D25" s="210"/>
      <c r="E25" s="217" t="s">
        <v>37</v>
      </c>
      <c r="F25" s="218"/>
      <c r="G25" s="218"/>
      <c r="H25" s="218"/>
      <c r="I25" s="218"/>
      <c r="J25" s="21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1" t="s">
        <v>46</v>
      </c>
      <c r="C27" s="212"/>
      <c r="D27" s="212"/>
      <c r="E27" s="212"/>
      <c r="F27" s="212"/>
      <c r="G27" s="212"/>
      <c r="H27" s="212"/>
      <c r="I27" s="212"/>
      <c r="J27" s="213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7" t="s">
        <v>314</v>
      </c>
      <c r="C29" s="198"/>
      <c r="D29" s="198"/>
      <c r="E29" s="198"/>
      <c r="F29" s="198"/>
      <c r="G29" s="198"/>
      <c r="H29" s="198"/>
      <c r="I29" s="198"/>
      <c r="J29" s="19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14" t="s">
        <v>283</v>
      </c>
      <c r="C31" s="215"/>
      <c r="D31" s="215"/>
      <c r="E31" s="215"/>
      <c r="F31" s="215"/>
      <c r="G31" s="215"/>
      <c r="H31" s="215"/>
      <c r="I31" s="215"/>
      <c r="J31" s="216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97" t="s">
        <v>307</v>
      </c>
      <c r="C33" s="198"/>
      <c r="D33" s="198"/>
      <c r="E33" s="198"/>
      <c r="F33" s="198"/>
      <c r="G33" s="198"/>
      <c r="H33" s="198"/>
      <c r="I33" s="198"/>
      <c r="J33" s="199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187" t="s">
        <v>47</v>
      </c>
      <c r="C35" s="188"/>
      <c r="D35" s="188"/>
      <c r="E35" s="188"/>
      <c r="F35" s="188"/>
      <c r="G35" s="188"/>
      <c r="H35" s="188"/>
      <c r="I35" s="188"/>
      <c r="J35" s="189"/>
    </row>
    <row r="36" spans="1:10" ht="20.25" customHeight="1" x14ac:dyDescent="0.25">
      <c r="B36" s="191" t="s">
        <v>284</v>
      </c>
      <c r="C36" s="192"/>
      <c r="D36" s="192"/>
      <c r="E36" s="192"/>
      <c r="F36" s="192"/>
      <c r="G36" s="192"/>
      <c r="H36" s="192"/>
      <c r="I36" s="192"/>
      <c r="J36" s="193"/>
    </row>
    <row r="37" spans="1:10" ht="28.9" customHeight="1" thickBot="1" x14ac:dyDescent="0.3">
      <c r="B37" s="194"/>
      <c r="C37" s="195"/>
      <c r="D37" s="195"/>
      <c r="E37" s="195"/>
      <c r="F37" s="195"/>
      <c r="G37" s="195"/>
      <c r="H37" s="195"/>
      <c r="I37" s="195"/>
      <c r="J37" s="196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97" t="s">
        <v>308</v>
      </c>
      <c r="C39" s="198"/>
      <c r="D39" s="198"/>
      <c r="E39" s="198"/>
      <c r="F39" s="198"/>
      <c r="G39" s="198"/>
      <c r="H39" s="198"/>
      <c r="I39" s="198"/>
      <c r="J39" s="199"/>
    </row>
    <row r="40" spans="1:10" ht="28.5" customHeight="1" thickBot="1" x14ac:dyDescent="0.3">
      <c r="B40" s="67" t="s">
        <v>9</v>
      </c>
      <c r="C40" s="200" t="s">
        <v>11</v>
      </c>
      <c r="D40" s="201"/>
      <c r="E40" s="201"/>
      <c r="F40" s="201"/>
      <c r="G40" s="201"/>
      <c r="H40" s="201"/>
      <c r="I40" s="202"/>
      <c r="J40" s="78" t="s">
        <v>10</v>
      </c>
    </row>
    <row r="41" spans="1:10" ht="47.45" customHeight="1" x14ac:dyDescent="0.25">
      <c r="B41" s="62">
        <v>1</v>
      </c>
      <c r="C41" s="181" t="s">
        <v>285</v>
      </c>
      <c r="D41" s="182"/>
      <c r="E41" s="182"/>
      <c r="F41" s="182"/>
      <c r="G41" s="182"/>
      <c r="H41" s="182"/>
      <c r="I41" s="183"/>
      <c r="J41" s="61"/>
    </row>
    <row r="42" spans="1:10" ht="39.950000000000003" customHeight="1" x14ac:dyDescent="0.25">
      <c r="B42" s="62">
        <v>2</v>
      </c>
      <c r="C42" s="184" t="s">
        <v>286</v>
      </c>
      <c r="D42" s="185"/>
      <c r="E42" s="185"/>
      <c r="F42" s="185"/>
      <c r="G42" s="185"/>
      <c r="H42" s="185"/>
      <c r="I42" s="186"/>
      <c r="J42" s="33"/>
    </row>
    <row r="43" spans="1:10" ht="30.95" customHeight="1" x14ac:dyDescent="0.25">
      <c r="B43" s="62">
        <v>3</v>
      </c>
      <c r="C43" s="203" t="s">
        <v>126</v>
      </c>
      <c r="D43" s="204"/>
      <c r="E43" s="204"/>
      <c r="F43" s="204"/>
      <c r="G43" s="204"/>
      <c r="H43" s="204"/>
      <c r="I43" s="60"/>
      <c r="J43" s="33"/>
    </row>
    <row r="44" spans="1:10" ht="35.450000000000003" customHeight="1" x14ac:dyDescent="0.25">
      <c r="B44" s="62">
        <v>4</v>
      </c>
      <c r="C44" s="205" t="s">
        <v>127</v>
      </c>
      <c r="D44" s="206"/>
      <c r="E44" s="206"/>
      <c r="F44" s="206"/>
      <c r="G44" s="206"/>
      <c r="H44" s="206"/>
      <c r="I44" s="207"/>
      <c r="J44" s="33"/>
    </row>
    <row r="45" spans="1:10" ht="38.450000000000003" customHeight="1" thickBot="1" x14ac:dyDescent="0.3">
      <c r="B45" s="62">
        <v>5</v>
      </c>
      <c r="C45" s="203" t="s">
        <v>287</v>
      </c>
      <c r="D45" s="204"/>
      <c r="E45" s="204"/>
      <c r="F45" s="204"/>
      <c r="G45" s="204"/>
      <c r="H45" s="204"/>
      <c r="I45" s="220"/>
      <c r="J45" s="56"/>
    </row>
    <row r="46" spans="1:10" ht="40.5" customHeight="1" thickBot="1" x14ac:dyDescent="0.3">
      <c r="B46" s="240" t="s">
        <v>302</v>
      </c>
      <c r="C46" s="241"/>
      <c r="D46" s="241"/>
      <c r="E46" s="241"/>
      <c r="F46" s="241"/>
      <c r="G46" s="241"/>
      <c r="H46" s="241"/>
      <c r="I46" s="241"/>
      <c r="J46" s="242"/>
    </row>
    <row r="47" spans="1:10" ht="9" customHeight="1" thickBot="1" x14ac:dyDescent="0.3">
      <c r="B47" s="190"/>
      <c r="C47" s="190"/>
      <c r="D47" s="190"/>
      <c r="E47" s="190"/>
      <c r="F47" s="190"/>
      <c r="G47" s="190"/>
      <c r="H47" s="190"/>
      <c r="I47" s="190"/>
      <c r="J47" s="190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29" t="s">
        <v>289</v>
      </c>
      <c r="C50" s="230"/>
      <c r="D50" s="230"/>
      <c r="E50" s="230"/>
      <c r="F50" s="230"/>
      <c r="G50" s="230"/>
      <c r="H50" s="230"/>
      <c r="I50" s="231"/>
      <c r="J50" s="64">
        <v>240000</v>
      </c>
    </row>
    <row r="51" spans="1:12" ht="15" customHeight="1" x14ac:dyDescent="0.25">
      <c r="B51" s="221" t="s">
        <v>130</v>
      </c>
      <c r="C51" s="222"/>
      <c r="D51" s="222"/>
      <c r="E51" s="222"/>
      <c r="F51" s="222"/>
      <c r="G51" s="222"/>
      <c r="H51" s="222"/>
      <c r="I51" s="223"/>
      <c r="J51" s="65" t="s">
        <v>48</v>
      </c>
    </row>
    <row r="52" spans="1:12" ht="15" customHeight="1" thickBot="1" x14ac:dyDescent="0.3">
      <c r="B52" s="224" t="s">
        <v>49</v>
      </c>
      <c r="C52" s="225"/>
      <c r="D52" s="225"/>
      <c r="E52" s="225"/>
      <c r="F52" s="225"/>
      <c r="G52" s="225"/>
      <c r="H52" s="225"/>
      <c r="I52" s="226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2" t="s">
        <v>27</v>
      </c>
      <c r="C54" s="233"/>
      <c r="D54" s="233"/>
      <c r="E54" s="233"/>
      <c r="F54" s="233"/>
      <c r="G54" s="233"/>
      <c r="H54" s="233"/>
      <c r="I54" s="233"/>
      <c r="J54" s="234"/>
    </row>
    <row r="55" spans="1:12" ht="15" customHeight="1" x14ac:dyDescent="0.25">
      <c r="B55" s="235"/>
      <c r="C55" s="236"/>
      <c r="D55" s="236"/>
      <c r="E55" s="236"/>
      <c r="F55" s="236"/>
      <c r="G55" s="236"/>
      <c r="H55" s="236"/>
      <c r="I55" s="236"/>
      <c r="J55" s="237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38"/>
      <c r="G58" s="238"/>
      <c r="H58" s="238"/>
      <c r="I58" s="238"/>
      <c r="J58" s="239"/>
    </row>
    <row r="59" spans="1:12" ht="15" customHeight="1" x14ac:dyDescent="0.25">
      <c r="B59" s="7"/>
      <c r="C59" s="6"/>
      <c r="D59" s="6"/>
      <c r="E59" s="6"/>
      <c r="F59" s="227" t="str">
        <f>VLOOKUP(B6,B_DADOS!1:1048576,10,FALSE)</f>
        <v>Daniel Antônio Guerra</v>
      </c>
      <c r="G59" s="227"/>
      <c r="H59" s="227"/>
      <c r="I59" s="227"/>
      <c r="J59" s="228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  <mergeCell ref="B12:C12"/>
    <mergeCell ref="F8:H8"/>
    <mergeCell ref="C14:D14"/>
    <mergeCell ref="B13:E13"/>
    <mergeCell ref="D12:G12"/>
    <mergeCell ref="F14:J14"/>
    <mergeCell ref="I12:J12"/>
    <mergeCell ref="G13:J13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C45:I45"/>
    <mergeCell ref="B51:I51"/>
    <mergeCell ref="B52:I52"/>
    <mergeCell ref="F59:J59"/>
    <mergeCell ref="B50:I50"/>
    <mergeCell ref="B54:J55"/>
    <mergeCell ref="F58:J58"/>
    <mergeCell ref="B46:J46"/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43" t="s">
        <v>28</v>
      </c>
      <c r="C2" s="243"/>
      <c r="D2" s="243"/>
      <c r="E2" s="243"/>
      <c r="F2" s="243"/>
      <c r="G2" s="243"/>
      <c r="H2" s="243"/>
      <c r="I2" s="243"/>
      <c r="J2" s="243"/>
    </row>
    <row r="3" spans="2:10" ht="28.5" customHeight="1" thickBot="1" x14ac:dyDescent="0.3">
      <c r="B3" s="211" t="s">
        <v>29</v>
      </c>
      <c r="C3" s="212"/>
      <c r="D3" s="212"/>
      <c r="E3" s="212"/>
      <c r="F3" s="212"/>
      <c r="G3" s="212"/>
      <c r="H3" s="212"/>
      <c r="I3" s="212"/>
      <c r="J3" s="213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7" t="s">
        <v>30</v>
      </c>
      <c r="C5" s="198"/>
      <c r="D5" s="198"/>
      <c r="E5" s="198"/>
      <c r="F5" s="198"/>
      <c r="G5" s="198"/>
      <c r="H5" s="198"/>
      <c r="I5" s="198"/>
      <c r="J5" s="199"/>
    </row>
    <row r="6" spans="2:10" x14ac:dyDescent="0.25">
      <c r="B6" s="284" t="str">
        <f>ENTRADAresidencia!$D$14</f>
        <v>Município de Passo Fundo</v>
      </c>
      <c r="C6" s="256"/>
      <c r="D6" s="256"/>
      <c r="E6" s="256"/>
      <c r="F6" s="256"/>
      <c r="G6" s="256"/>
      <c r="H6" s="256"/>
      <c r="I6" s="257"/>
      <c r="J6" s="2" t="s">
        <v>31</v>
      </c>
    </row>
    <row r="7" spans="2:10" x14ac:dyDescent="0.25">
      <c r="B7" s="68" t="s">
        <v>32</v>
      </c>
      <c r="C7" s="251">
        <f>VLOOKUP(B6,B_DADOS!1:1048576,26,FALSE)</f>
        <v>17964902000140</v>
      </c>
      <c r="D7" s="252"/>
      <c r="E7" s="71" t="s">
        <v>33</v>
      </c>
      <c r="F7" s="248" t="str">
        <f>VLOOKUP(B6,B_DADOS!1:1048576,13,FALSE)</f>
        <v>Rua Dr. João Freitas 75</v>
      </c>
      <c r="G7" s="249"/>
      <c r="H7" s="249"/>
      <c r="I7" s="249"/>
      <c r="J7" s="250"/>
    </row>
    <row r="8" spans="2:10" x14ac:dyDescent="0.25">
      <c r="B8" s="69" t="s">
        <v>34</v>
      </c>
      <c r="C8" s="258" t="str">
        <f>VLOOKUP(B6,B_DADOS!1:1048576,14,FALSE)</f>
        <v>99050-000</v>
      </c>
      <c r="D8" s="259"/>
      <c r="E8" s="72" t="s">
        <v>35</v>
      </c>
      <c r="F8" s="258" t="str">
        <f>VLOOKUP(B6,B_DADOS!1:1048576,12,FALSE)</f>
        <v>54 - 3316-7100/ 3316-7108</v>
      </c>
      <c r="G8" s="262"/>
      <c r="H8" s="262"/>
      <c r="I8" s="29" t="s">
        <v>36</v>
      </c>
      <c r="J8" s="82"/>
    </row>
    <row r="9" spans="2:10" ht="15.75" thickBot="1" x14ac:dyDescent="0.3">
      <c r="B9" s="70" t="s">
        <v>37</v>
      </c>
      <c r="C9" s="253"/>
      <c r="D9" s="253"/>
      <c r="E9" s="253"/>
      <c r="F9" s="253"/>
      <c r="G9" s="253"/>
      <c r="H9" s="253"/>
      <c r="I9" s="253"/>
      <c r="J9" s="254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44" t="s">
        <v>303</v>
      </c>
      <c r="C11" s="245"/>
      <c r="D11" s="245"/>
      <c r="E11" s="245"/>
      <c r="F11" s="245"/>
      <c r="G11" s="245"/>
      <c r="H11" s="246"/>
      <c r="I11" s="246"/>
      <c r="J11" s="247"/>
    </row>
    <row r="12" spans="2:10" x14ac:dyDescent="0.25">
      <c r="B12" s="264" t="s">
        <v>38</v>
      </c>
      <c r="C12" s="265"/>
      <c r="D12" s="265" t="str">
        <f>VLOOKUP(B6,B_DADOS!1:1048576,10,FALSE)</f>
        <v>Luciano Palma de Azevedo</v>
      </c>
      <c r="E12" s="267"/>
      <c r="F12" s="267"/>
      <c r="G12" s="268"/>
      <c r="H12" s="32" t="s">
        <v>39</v>
      </c>
      <c r="I12" s="271"/>
      <c r="J12" s="272"/>
    </row>
    <row r="13" spans="2:10" x14ac:dyDescent="0.25">
      <c r="B13" s="264" t="s">
        <v>40</v>
      </c>
      <c r="C13" s="265"/>
      <c r="D13" s="265"/>
      <c r="E13" s="266"/>
      <c r="F13" s="30" t="s">
        <v>33</v>
      </c>
      <c r="G13" s="249" t="str">
        <f>VLOOKUP(B6,B_DADOS!1:1048576,13,FALSE)</f>
        <v>Rua Dr. João Freitas 75</v>
      </c>
      <c r="H13" s="249"/>
      <c r="I13" s="249"/>
      <c r="J13" s="250"/>
    </row>
    <row r="14" spans="2:10" x14ac:dyDescent="0.25">
      <c r="B14" s="69" t="s">
        <v>34</v>
      </c>
      <c r="C14" s="263" t="str">
        <f>VLOOKUP(B6,B_DADOS!1:1048576,14,FALSE)</f>
        <v>99050-000</v>
      </c>
      <c r="D14" s="248"/>
      <c r="E14" s="166" t="s">
        <v>35</v>
      </c>
      <c r="F14" s="249" t="str">
        <f>VLOOKUP(B6,B_DADOS!1:1048576,12,FALSE)</f>
        <v>54 - 3316-7100/ 3316-7108</v>
      </c>
      <c r="G14" s="249"/>
      <c r="H14" s="249"/>
      <c r="I14" s="249"/>
      <c r="J14" s="250"/>
    </row>
    <row r="15" spans="2:10" x14ac:dyDescent="0.25">
      <c r="B15" s="279" t="s">
        <v>37</v>
      </c>
      <c r="C15" s="263"/>
      <c r="D15" s="263"/>
      <c r="E15" s="263"/>
      <c r="F15" s="263"/>
      <c r="G15" s="263"/>
      <c r="H15" s="263"/>
      <c r="I15" s="263"/>
      <c r="J15" s="280"/>
    </row>
    <row r="16" spans="2:10" ht="15.75" thickBot="1" x14ac:dyDescent="0.3">
      <c r="B16" s="273" t="s">
        <v>310</v>
      </c>
      <c r="C16" s="217"/>
      <c r="D16" s="217"/>
      <c r="E16" s="217"/>
      <c r="F16" s="217"/>
      <c r="G16" s="217"/>
      <c r="H16" s="217"/>
      <c r="I16" s="217"/>
      <c r="J16" s="219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274" t="s">
        <v>304</v>
      </c>
      <c r="C18" s="275"/>
      <c r="D18" s="275"/>
      <c r="E18" s="275"/>
      <c r="F18" s="275"/>
      <c r="G18" s="275"/>
      <c r="H18" s="275"/>
      <c r="I18" s="275"/>
      <c r="J18" s="276"/>
    </row>
    <row r="19" spans="2:10" ht="30" customHeight="1" x14ac:dyDescent="0.25">
      <c r="B19" s="169" t="s">
        <v>32</v>
      </c>
      <c r="C19" s="285">
        <f>VLOOKUP(B6,B_DADOS!1:1048576,26,FALSE)</f>
        <v>17964902000140</v>
      </c>
      <c r="D19" s="286"/>
      <c r="E19" s="287" t="s">
        <v>41</v>
      </c>
      <c r="F19" s="288"/>
      <c r="G19" s="288"/>
      <c r="H19" s="288"/>
      <c r="I19" s="288"/>
      <c r="J19" s="289"/>
    </row>
    <row r="20" spans="2:10" x14ac:dyDescent="0.25">
      <c r="B20" s="168" t="s">
        <v>35</v>
      </c>
      <c r="C20" s="269" t="str">
        <f>VLOOKUP(B6,B_DADOS!1:1048576,22,FALSE)</f>
        <v>54 - 33123070</v>
      </c>
      <c r="D20" s="290"/>
      <c r="E20" s="249" t="s">
        <v>42</v>
      </c>
      <c r="F20" s="249"/>
      <c r="G20" s="249"/>
      <c r="H20" s="249"/>
      <c r="I20" s="249"/>
      <c r="J20" s="250"/>
    </row>
    <row r="21" spans="2:10" ht="15.75" thickBot="1" x14ac:dyDescent="0.3">
      <c r="B21" s="291" t="s">
        <v>43</v>
      </c>
      <c r="C21" s="292"/>
      <c r="D21" s="293"/>
      <c r="E21" s="218" t="s">
        <v>44</v>
      </c>
      <c r="F21" s="209"/>
      <c r="G21" s="210"/>
      <c r="H21" s="218" t="s">
        <v>45</v>
      </c>
      <c r="I21" s="209"/>
      <c r="J21" s="29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7" t="s">
        <v>305</v>
      </c>
      <c r="C23" s="198"/>
      <c r="D23" s="198"/>
      <c r="E23" s="198"/>
      <c r="F23" s="198"/>
      <c r="G23" s="198"/>
      <c r="H23" s="198"/>
      <c r="I23" s="198"/>
      <c r="J23" s="199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8" t="s">
        <v>34</v>
      </c>
      <c r="I24" s="179"/>
      <c r="J24" s="180"/>
    </row>
    <row r="25" spans="2:10" ht="15.75" thickBot="1" x14ac:dyDescent="0.3">
      <c r="B25" s="208" t="s">
        <v>35</v>
      </c>
      <c r="C25" s="209"/>
      <c r="D25" s="210"/>
      <c r="E25" s="217" t="s">
        <v>37</v>
      </c>
      <c r="F25" s="218"/>
      <c r="G25" s="218"/>
      <c r="H25" s="218"/>
      <c r="I25" s="218"/>
      <c r="J25" s="21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1" t="s">
        <v>46</v>
      </c>
      <c r="C27" s="212"/>
      <c r="D27" s="212"/>
      <c r="E27" s="212"/>
      <c r="F27" s="212"/>
      <c r="G27" s="212"/>
      <c r="H27" s="212"/>
      <c r="I27" s="212"/>
      <c r="J27" s="213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7" t="s">
        <v>306</v>
      </c>
      <c r="C29" s="198"/>
      <c r="D29" s="198"/>
      <c r="E29" s="198"/>
      <c r="F29" s="198"/>
      <c r="G29" s="198"/>
      <c r="H29" s="198"/>
      <c r="I29" s="198"/>
      <c r="J29" s="19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14" t="s">
        <v>129</v>
      </c>
      <c r="C31" s="215"/>
      <c r="D31" s="215"/>
      <c r="E31" s="215"/>
      <c r="F31" s="215"/>
      <c r="G31" s="215"/>
      <c r="H31" s="215"/>
      <c r="I31" s="215"/>
      <c r="J31" s="216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7" t="s">
        <v>307</v>
      </c>
      <c r="C33" s="198"/>
      <c r="D33" s="198"/>
      <c r="E33" s="198"/>
      <c r="F33" s="198"/>
      <c r="G33" s="198"/>
      <c r="H33" s="198"/>
      <c r="I33" s="198"/>
      <c r="J33" s="19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7" t="s">
        <v>47</v>
      </c>
      <c r="C35" s="188"/>
      <c r="D35" s="188"/>
      <c r="E35" s="188"/>
      <c r="F35" s="188"/>
      <c r="G35" s="188"/>
      <c r="H35" s="188"/>
      <c r="I35" s="188"/>
      <c r="J35" s="189"/>
    </row>
    <row r="36" spans="2:10" ht="20.25" customHeight="1" x14ac:dyDescent="0.25">
      <c r="B36" s="295" t="s">
        <v>131</v>
      </c>
      <c r="C36" s="296"/>
      <c r="D36" s="296"/>
      <c r="E36" s="296"/>
      <c r="F36" s="296"/>
      <c r="G36" s="296"/>
      <c r="H36" s="296"/>
      <c r="I36" s="296"/>
      <c r="J36" s="297"/>
    </row>
    <row r="37" spans="2:10" x14ac:dyDescent="0.25">
      <c r="B37" s="298"/>
      <c r="C37" s="299"/>
      <c r="D37" s="299"/>
      <c r="E37" s="299"/>
      <c r="F37" s="299"/>
      <c r="G37" s="299"/>
      <c r="H37" s="299"/>
      <c r="I37" s="299"/>
      <c r="J37" s="300"/>
    </row>
    <row r="38" spans="2:10" ht="9" customHeight="1" thickBot="1" x14ac:dyDescent="0.3">
      <c r="B38" s="301"/>
      <c r="C38" s="302"/>
      <c r="D38" s="302"/>
      <c r="E38" s="302"/>
      <c r="F38" s="302"/>
      <c r="G38" s="302"/>
      <c r="H38" s="302"/>
      <c r="I38" s="302"/>
      <c r="J38" s="303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7" t="s">
        <v>308</v>
      </c>
      <c r="C40" s="198"/>
      <c r="D40" s="198"/>
      <c r="E40" s="198"/>
      <c r="F40" s="198"/>
      <c r="G40" s="198"/>
      <c r="H40" s="198"/>
      <c r="I40" s="198"/>
      <c r="J40" s="199"/>
    </row>
    <row r="41" spans="2:10" ht="36" customHeight="1" thickBot="1" x14ac:dyDescent="0.3">
      <c r="B41" s="67" t="s">
        <v>9</v>
      </c>
      <c r="C41" s="200" t="s">
        <v>11</v>
      </c>
      <c r="D41" s="201"/>
      <c r="E41" s="201"/>
      <c r="F41" s="201"/>
      <c r="G41" s="201"/>
      <c r="H41" s="201"/>
      <c r="I41" s="202"/>
      <c r="J41" s="78" t="s">
        <v>10</v>
      </c>
    </row>
    <row r="42" spans="2:10" ht="31.5" customHeight="1" x14ac:dyDescent="0.25">
      <c r="B42" s="62">
        <v>1</v>
      </c>
      <c r="C42" s="181" t="s">
        <v>124</v>
      </c>
      <c r="D42" s="182"/>
      <c r="E42" s="182"/>
      <c r="F42" s="182"/>
      <c r="G42" s="182"/>
      <c r="H42" s="182"/>
      <c r="I42" s="183"/>
      <c r="J42" s="61"/>
    </row>
    <row r="43" spans="2:10" ht="31.5" customHeight="1" x14ac:dyDescent="0.25">
      <c r="B43" s="62">
        <v>2</v>
      </c>
      <c r="C43" s="184" t="s">
        <v>125</v>
      </c>
      <c r="D43" s="185"/>
      <c r="E43" s="185"/>
      <c r="F43" s="185"/>
      <c r="G43" s="185"/>
      <c r="H43" s="185"/>
      <c r="I43" s="186"/>
      <c r="J43" s="33"/>
    </row>
    <row r="44" spans="2:10" ht="31.5" customHeight="1" x14ac:dyDescent="0.25">
      <c r="B44" s="62">
        <v>3</v>
      </c>
      <c r="C44" s="203" t="s">
        <v>126</v>
      </c>
      <c r="D44" s="204"/>
      <c r="E44" s="204"/>
      <c r="F44" s="204"/>
      <c r="G44" s="204"/>
      <c r="H44" s="204"/>
      <c r="I44" s="60"/>
      <c r="J44" s="33"/>
    </row>
    <row r="45" spans="2:10" ht="31.5" customHeight="1" x14ac:dyDescent="0.25">
      <c r="B45" s="62">
        <v>4</v>
      </c>
      <c r="C45" s="205" t="s">
        <v>127</v>
      </c>
      <c r="D45" s="206"/>
      <c r="E45" s="206"/>
      <c r="F45" s="206"/>
      <c r="G45" s="206"/>
      <c r="H45" s="206"/>
      <c r="I45" s="207"/>
      <c r="J45" s="33"/>
    </row>
    <row r="46" spans="2:10" ht="47.1" customHeight="1" thickBot="1" x14ac:dyDescent="0.3">
      <c r="B46" s="62">
        <v>5</v>
      </c>
      <c r="C46" s="203" t="s">
        <v>128</v>
      </c>
      <c r="D46" s="204"/>
      <c r="E46" s="204"/>
      <c r="F46" s="204"/>
      <c r="G46" s="204"/>
      <c r="H46" s="204"/>
      <c r="I46" s="220"/>
      <c r="J46" s="56"/>
    </row>
    <row r="47" spans="2:10" ht="32.25" customHeight="1" thickBot="1" x14ac:dyDescent="0.3">
      <c r="B47" s="240" t="s">
        <v>302</v>
      </c>
      <c r="C47" s="241"/>
      <c r="D47" s="241"/>
      <c r="E47" s="241"/>
      <c r="F47" s="241"/>
      <c r="G47" s="241"/>
      <c r="H47" s="241"/>
      <c r="I47" s="241"/>
      <c r="J47" s="242"/>
    </row>
    <row r="48" spans="2:10" ht="15" customHeight="1" thickBot="1" x14ac:dyDescent="0.3">
      <c r="B48" s="190"/>
      <c r="C48" s="190"/>
      <c r="D48" s="190"/>
      <c r="E48" s="190"/>
      <c r="F48" s="190"/>
      <c r="G48" s="190"/>
      <c r="H48" s="190"/>
      <c r="I48" s="190"/>
      <c r="J48" s="190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29" t="s">
        <v>288</v>
      </c>
      <c r="C51" s="230"/>
      <c r="D51" s="230"/>
      <c r="E51" s="230"/>
      <c r="F51" s="230"/>
      <c r="G51" s="230"/>
      <c r="H51" s="230"/>
      <c r="I51" s="231"/>
      <c r="J51" s="64">
        <v>60000</v>
      </c>
    </row>
    <row r="52" spans="2:12" ht="15" customHeight="1" x14ac:dyDescent="0.25">
      <c r="B52" s="221" t="s">
        <v>130</v>
      </c>
      <c r="C52" s="222"/>
      <c r="D52" s="222"/>
      <c r="E52" s="222"/>
      <c r="F52" s="222"/>
      <c r="G52" s="222"/>
      <c r="H52" s="222"/>
      <c r="I52" s="223"/>
      <c r="J52" s="65"/>
    </row>
    <row r="53" spans="2:12" ht="15" customHeight="1" thickBot="1" x14ac:dyDescent="0.3">
      <c r="B53" s="224" t="s">
        <v>49</v>
      </c>
      <c r="C53" s="225"/>
      <c r="D53" s="225"/>
      <c r="E53" s="225"/>
      <c r="F53" s="225"/>
      <c r="G53" s="225"/>
      <c r="H53" s="225"/>
      <c r="I53" s="226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2" t="s">
        <v>27</v>
      </c>
      <c r="C55" s="233"/>
      <c r="D55" s="233"/>
      <c r="E55" s="233"/>
      <c r="F55" s="233"/>
      <c r="G55" s="233"/>
      <c r="H55" s="233"/>
      <c r="I55" s="233"/>
      <c r="J55" s="234"/>
    </row>
    <row r="56" spans="2:12" ht="15" customHeight="1" x14ac:dyDescent="0.25">
      <c r="B56" s="235"/>
      <c r="C56" s="236"/>
      <c r="D56" s="236"/>
      <c r="E56" s="236"/>
      <c r="F56" s="236"/>
      <c r="G56" s="236"/>
      <c r="H56" s="236"/>
      <c r="I56" s="236"/>
      <c r="J56" s="237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38"/>
      <c r="G59" s="238"/>
      <c r="H59" s="238"/>
      <c r="I59" s="238"/>
      <c r="J59" s="239"/>
    </row>
    <row r="60" spans="2:12" ht="15" customHeight="1" x14ac:dyDescent="0.25">
      <c r="B60" s="7"/>
      <c r="C60" s="6"/>
      <c r="D60" s="6"/>
      <c r="E60" s="6"/>
      <c r="F60" s="227" t="str">
        <f>VLOOKUP(B6,B_DADOS!1:1048576,10,FALSE)</f>
        <v>Luciano Palma de Azevedo</v>
      </c>
      <c r="G60" s="227"/>
      <c r="H60" s="227"/>
      <c r="I60" s="227"/>
      <c r="J60" s="228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  <mergeCell ref="C41:I41"/>
    <mergeCell ref="C45:I45"/>
    <mergeCell ref="C42:I42"/>
    <mergeCell ref="C43:I43"/>
    <mergeCell ref="C44:H44"/>
    <mergeCell ref="E21:G21"/>
    <mergeCell ref="B33:J33"/>
    <mergeCell ref="B35:J35"/>
    <mergeCell ref="B36:J38"/>
    <mergeCell ref="B40:J40"/>
    <mergeCell ref="B31:J31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30" t="s">
        <v>28</v>
      </c>
      <c r="C2" s="330"/>
      <c r="D2" s="330"/>
      <c r="E2" s="330"/>
      <c r="F2" s="330"/>
      <c r="G2" s="330"/>
      <c r="H2" s="330"/>
      <c r="I2" s="330"/>
      <c r="J2" s="330"/>
    </row>
    <row r="3" spans="2:10" ht="28.5" customHeight="1" thickBot="1" x14ac:dyDescent="0.3">
      <c r="B3" s="211" t="s">
        <v>29</v>
      </c>
      <c r="C3" s="212"/>
      <c r="D3" s="212"/>
      <c r="E3" s="212"/>
      <c r="F3" s="212"/>
      <c r="G3" s="212"/>
      <c r="H3" s="212"/>
      <c r="I3" s="212"/>
      <c r="J3" s="213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7" t="s">
        <v>30</v>
      </c>
      <c r="C5" s="198"/>
      <c r="D5" s="198"/>
      <c r="E5" s="198"/>
      <c r="F5" s="198"/>
      <c r="G5" s="198"/>
      <c r="H5" s="198"/>
      <c r="I5" s="198"/>
      <c r="J5" s="199"/>
    </row>
    <row r="6" spans="2:10" x14ac:dyDescent="0.25">
      <c r="B6" s="255" t="str">
        <f>Entrada_creas!$D$14</f>
        <v>Município de Serafina Corrêa</v>
      </c>
      <c r="C6" s="256"/>
      <c r="D6" s="256"/>
      <c r="E6" s="256"/>
      <c r="F6" s="256"/>
      <c r="G6" s="256"/>
      <c r="H6" s="256"/>
      <c r="I6" s="257"/>
      <c r="J6" s="2" t="s">
        <v>31</v>
      </c>
    </row>
    <row r="7" spans="2:10" x14ac:dyDescent="0.25">
      <c r="B7" s="68" t="s">
        <v>32</v>
      </c>
      <c r="C7" s="251"/>
      <c r="D7" s="252"/>
      <c r="E7" s="71" t="s">
        <v>33</v>
      </c>
      <c r="F7" s="248" t="str">
        <f>VLOOKUP(B6,bdcreas!1:1048576,13,FALSE)</f>
        <v>Av. 25 de Julho 202</v>
      </c>
      <c r="G7" s="249"/>
      <c r="H7" s="249"/>
      <c r="I7" s="249"/>
      <c r="J7" s="250"/>
    </row>
    <row r="8" spans="2:10" x14ac:dyDescent="0.25">
      <c r="B8" s="69" t="s">
        <v>34</v>
      </c>
      <c r="C8" s="258" t="str">
        <f>VLOOKUP(B6,bdcreas!1:1048576,14,FALSE)</f>
        <v>99250-000</v>
      </c>
      <c r="D8" s="259"/>
      <c r="E8" s="72" t="s">
        <v>35</v>
      </c>
      <c r="F8" s="258" t="str">
        <f>VLOOKUP(B6,bdcreas!1:1048576,12,FALSE)</f>
        <v>54 - 3444-1455</v>
      </c>
      <c r="G8" s="262"/>
      <c r="H8" s="262"/>
      <c r="I8" s="29" t="s">
        <v>36</v>
      </c>
      <c r="J8" s="81"/>
    </row>
    <row r="9" spans="2:10" ht="15.75" thickBot="1" x14ac:dyDescent="0.3">
      <c r="B9" s="70" t="s">
        <v>37</v>
      </c>
      <c r="C9" s="253"/>
      <c r="D9" s="253"/>
      <c r="E9" s="253"/>
      <c r="F9" s="253"/>
      <c r="G9" s="253"/>
      <c r="H9" s="253"/>
      <c r="I9" s="253"/>
      <c r="J9" s="254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23" t="s">
        <v>303</v>
      </c>
      <c r="C11" s="324"/>
      <c r="D11" s="324"/>
      <c r="E11" s="324"/>
      <c r="F11" s="324"/>
      <c r="G11" s="324"/>
      <c r="H11" s="324"/>
      <c r="I11" s="324"/>
      <c r="J11" s="325"/>
    </row>
    <row r="12" spans="2:10" x14ac:dyDescent="0.25">
      <c r="B12" s="260" t="s">
        <v>38</v>
      </c>
      <c r="C12" s="261"/>
      <c r="D12" s="265" t="str">
        <f>VLOOKUP(B6,bdcreas!1:1048576,10,FALSE)</f>
        <v xml:space="preserve">Maria Amélia Arroque Gheller </v>
      </c>
      <c r="E12" s="265"/>
      <c r="F12" s="265"/>
      <c r="G12" s="266"/>
      <c r="H12" s="32" t="s">
        <v>39</v>
      </c>
      <c r="I12" s="327"/>
      <c r="J12" s="328"/>
    </row>
    <row r="13" spans="2:10" x14ac:dyDescent="0.25">
      <c r="B13" s="264" t="s">
        <v>40</v>
      </c>
      <c r="C13" s="265"/>
      <c r="D13" s="265"/>
      <c r="E13" s="266"/>
      <c r="F13" s="30" t="s">
        <v>33</v>
      </c>
      <c r="G13" s="249" t="str">
        <f>VLOOKUP(B6,bdcreas!1:1048576,13,FALSE)</f>
        <v>Av. 25 de Julho 202</v>
      </c>
      <c r="H13" s="249"/>
      <c r="I13" s="249"/>
      <c r="J13" s="250"/>
    </row>
    <row r="14" spans="2:10" x14ac:dyDescent="0.25">
      <c r="B14" s="69" t="s">
        <v>34</v>
      </c>
      <c r="C14" s="248" t="str">
        <f>VLOOKUP(B6,bdcreas!1:1048576,14,FALSE)</f>
        <v>99250-000</v>
      </c>
      <c r="D14" s="322"/>
      <c r="E14" s="73" t="s">
        <v>35</v>
      </c>
      <c r="F14" s="249" t="str">
        <f>VLOOKUP(B6,bdcreas!1:1048576,12,FALSE)</f>
        <v>54 - 3444-1455</v>
      </c>
      <c r="G14" s="249"/>
      <c r="H14" s="249"/>
      <c r="I14" s="249"/>
      <c r="J14" s="250"/>
    </row>
    <row r="15" spans="2:10" x14ac:dyDescent="0.25">
      <c r="B15" s="329" t="s">
        <v>37</v>
      </c>
      <c r="C15" s="249"/>
      <c r="D15" s="249"/>
      <c r="E15" s="249"/>
      <c r="F15" s="249"/>
      <c r="G15" s="249"/>
      <c r="H15" s="249"/>
      <c r="I15" s="249"/>
      <c r="J15" s="250"/>
    </row>
    <row r="16" spans="2:10" ht="15.75" thickBot="1" x14ac:dyDescent="0.3">
      <c r="B16" s="291" t="s">
        <v>313</v>
      </c>
      <c r="C16" s="292"/>
      <c r="D16" s="292"/>
      <c r="E16" s="292"/>
      <c r="F16" s="292"/>
      <c r="G16" s="292"/>
      <c r="H16" s="292"/>
      <c r="I16" s="292"/>
      <c r="J16" s="326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97" t="s">
        <v>304</v>
      </c>
      <c r="C18" s="198"/>
      <c r="D18" s="198"/>
      <c r="E18" s="198"/>
      <c r="F18" s="198"/>
      <c r="G18" s="198"/>
      <c r="H18" s="198"/>
      <c r="I18" s="198"/>
      <c r="J18" s="199"/>
    </row>
    <row r="19" spans="2:10" ht="30" customHeight="1" x14ac:dyDescent="0.25">
      <c r="B19" s="63" t="s">
        <v>32</v>
      </c>
      <c r="C19" s="285">
        <f>VLOOKUP(B6,bdcreas!1:1048576,26,FALSE)</f>
        <v>14391839000102</v>
      </c>
      <c r="D19" s="286"/>
      <c r="E19" s="287" t="s">
        <v>41</v>
      </c>
      <c r="F19" s="288"/>
      <c r="G19" s="288"/>
      <c r="H19" s="288"/>
      <c r="I19" s="288"/>
      <c r="J19" s="289"/>
    </row>
    <row r="20" spans="2:10" x14ac:dyDescent="0.25">
      <c r="B20" s="74" t="s">
        <v>35</v>
      </c>
      <c r="C20" s="249" t="str">
        <f>VLOOKUP(B6,bdcreas!1:1048576,22,FALSE)</f>
        <v>54 - 34443814</v>
      </c>
      <c r="D20" s="322"/>
      <c r="E20" s="248" t="s">
        <v>42</v>
      </c>
      <c r="F20" s="249"/>
      <c r="G20" s="249"/>
      <c r="H20" s="249"/>
      <c r="I20" s="249"/>
      <c r="J20" s="250"/>
    </row>
    <row r="21" spans="2:10" ht="15.75" thickBot="1" x14ac:dyDescent="0.3">
      <c r="B21" s="208" t="s">
        <v>43</v>
      </c>
      <c r="C21" s="209"/>
      <c r="D21" s="210"/>
      <c r="E21" s="218" t="s">
        <v>44</v>
      </c>
      <c r="F21" s="209"/>
      <c r="G21" s="210"/>
      <c r="H21" s="218" t="s">
        <v>45</v>
      </c>
      <c r="I21" s="209"/>
      <c r="J21" s="29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7" t="s">
        <v>311</v>
      </c>
      <c r="C23" s="198"/>
      <c r="D23" s="198"/>
      <c r="E23" s="198"/>
      <c r="F23" s="198"/>
      <c r="G23" s="198"/>
      <c r="H23" s="198"/>
      <c r="I23" s="198"/>
      <c r="J23" s="199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8" t="s">
        <v>34</v>
      </c>
      <c r="I24" s="179"/>
      <c r="J24" s="180"/>
    </row>
    <row r="25" spans="2:10" ht="15.75" thickBot="1" x14ac:dyDescent="0.3">
      <c r="B25" s="208" t="s">
        <v>35</v>
      </c>
      <c r="C25" s="209"/>
      <c r="D25" s="210"/>
      <c r="E25" s="218" t="s">
        <v>37</v>
      </c>
      <c r="F25" s="209"/>
      <c r="G25" s="209"/>
      <c r="H25" s="209"/>
      <c r="I25" s="209"/>
      <c r="J25" s="29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1" t="s">
        <v>46</v>
      </c>
      <c r="C27" s="212"/>
      <c r="D27" s="212"/>
      <c r="E27" s="212"/>
      <c r="F27" s="212"/>
      <c r="G27" s="212"/>
      <c r="H27" s="212"/>
      <c r="I27" s="212"/>
      <c r="J27" s="213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7" t="s">
        <v>312</v>
      </c>
      <c r="C29" s="198"/>
      <c r="D29" s="198"/>
      <c r="E29" s="198"/>
      <c r="F29" s="198"/>
      <c r="G29" s="198"/>
      <c r="H29" s="198"/>
      <c r="I29" s="198"/>
      <c r="J29" s="19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52" customHeight="1" thickBot="1" x14ac:dyDescent="0.3">
      <c r="B31" s="214" t="s">
        <v>384</v>
      </c>
      <c r="C31" s="305"/>
      <c r="D31" s="305"/>
      <c r="E31" s="305"/>
      <c r="F31" s="305"/>
      <c r="G31" s="305"/>
      <c r="H31" s="305"/>
      <c r="I31" s="305"/>
      <c r="J31" s="306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7" t="s">
        <v>307</v>
      </c>
      <c r="C33" s="198"/>
      <c r="D33" s="198"/>
      <c r="E33" s="198"/>
      <c r="F33" s="198"/>
      <c r="G33" s="198"/>
      <c r="H33" s="198"/>
      <c r="I33" s="198"/>
      <c r="J33" s="19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7" t="s">
        <v>47</v>
      </c>
      <c r="C35" s="188"/>
      <c r="D35" s="188"/>
      <c r="E35" s="188"/>
      <c r="F35" s="188"/>
      <c r="G35" s="188"/>
      <c r="H35" s="188"/>
      <c r="I35" s="188"/>
      <c r="J35" s="189"/>
    </row>
    <row r="36" spans="2:10" ht="20.25" customHeight="1" x14ac:dyDescent="0.25">
      <c r="B36" s="295" t="s">
        <v>165</v>
      </c>
      <c r="C36" s="307"/>
      <c r="D36" s="307"/>
      <c r="E36" s="307"/>
      <c r="F36" s="307"/>
      <c r="G36" s="307"/>
      <c r="H36" s="307"/>
      <c r="I36" s="307"/>
      <c r="J36" s="308"/>
    </row>
    <row r="37" spans="2:10" x14ac:dyDescent="0.25">
      <c r="B37" s="309"/>
      <c r="C37" s="310"/>
      <c r="D37" s="310"/>
      <c r="E37" s="310"/>
      <c r="F37" s="310"/>
      <c r="G37" s="310"/>
      <c r="H37" s="310"/>
      <c r="I37" s="310"/>
      <c r="J37" s="311"/>
    </row>
    <row r="38" spans="2:10" ht="9" customHeight="1" thickBot="1" x14ac:dyDescent="0.3">
      <c r="B38" s="312"/>
      <c r="C38" s="313"/>
      <c r="D38" s="313"/>
      <c r="E38" s="313"/>
      <c r="F38" s="313"/>
      <c r="G38" s="313"/>
      <c r="H38" s="313"/>
      <c r="I38" s="313"/>
      <c r="J38" s="314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7" t="s">
        <v>308</v>
      </c>
      <c r="C40" s="198"/>
      <c r="D40" s="198"/>
      <c r="E40" s="198"/>
      <c r="F40" s="198"/>
      <c r="G40" s="198"/>
      <c r="H40" s="198"/>
      <c r="I40" s="198"/>
      <c r="J40" s="199"/>
    </row>
    <row r="41" spans="2:10" ht="36" customHeight="1" thickBot="1" x14ac:dyDescent="0.3">
      <c r="B41" s="67" t="s">
        <v>9</v>
      </c>
      <c r="C41" s="200" t="s">
        <v>11</v>
      </c>
      <c r="D41" s="201"/>
      <c r="E41" s="201"/>
      <c r="F41" s="201"/>
      <c r="G41" s="201"/>
      <c r="H41" s="201"/>
      <c r="I41" s="202"/>
      <c r="J41" s="78" t="s">
        <v>10</v>
      </c>
    </row>
    <row r="42" spans="2:10" ht="31.5" customHeight="1" x14ac:dyDescent="0.25">
      <c r="B42" s="62">
        <v>1</v>
      </c>
      <c r="C42" s="316" t="s">
        <v>166</v>
      </c>
      <c r="D42" s="317"/>
      <c r="E42" s="317"/>
      <c r="F42" s="317"/>
      <c r="G42" s="317"/>
      <c r="H42" s="317"/>
      <c r="I42" s="318"/>
      <c r="J42" s="61"/>
    </row>
    <row r="43" spans="2:10" ht="31.5" customHeight="1" x14ac:dyDescent="0.25">
      <c r="B43" s="62">
        <v>2</v>
      </c>
      <c r="C43" s="184" t="s">
        <v>167</v>
      </c>
      <c r="D43" s="185"/>
      <c r="E43" s="185"/>
      <c r="F43" s="185"/>
      <c r="G43" s="185"/>
      <c r="H43" s="185"/>
      <c r="I43" s="186"/>
      <c r="J43" s="33"/>
    </row>
    <row r="44" spans="2:10" ht="31.5" customHeight="1" x14ac:dyDescent="0.25">
      <c r="B44" s="62">
        <v>3</v>
      </c>
      <c r="C44" s="203" t="s">
        <v>126</v>
      </c>
      <c r="D44" s="204"/>
      <c r="E44" s="204"/>
      <c r="F44" s="204"/>
      <c r="G44" s="204"/>
      <c r="H44" s="204"/>
      <c r="I44" s="60"/>
      <c r="J44" s="33"/>
    </row>
    <row r="45" spans="2:10" ht="31.5" customHeight="1" x14ac:dyDescent="0.25">
      <c r="B45" s="62">
        <v>4</v>
      </c>
      <c r="C45" s="205" t="s">
        <v>127</v>
      </c>
      <c r="D45" s="206"/>
      <c r="E45" s="206"/>
      <c r="F45" s="206"/>
      <c r="G45" s="206"/>
      <c r="H45" s="206"/>
      <c r="I45" s="207"/>
      <c r="J45" s="33"/>
    </row>
    <row r="46" spans="2:10" ht="47.1" customHeight="1" thickBot="1" x14ac:dyDescent="0.3">
      <c r="B46" s="62">
        <v>5</v>
      </c>
      <c r="C46" s="319" t="s">
        <v>168</v>
      </c>
      <c r="D46" s="320"/>
      <c r="E46" s="320"/>
      <c r="F46" s="320"/>
      <c r="G46" s="320"/>
      <c r="H46" s="320"/>
      <c r="I46" s="321"/>
      <c r="J46" s="56"/>
    </row>
    <row r="47" spans="2:10" ht="32.25" customHeight="1" thickBot="1" x14ac:dyDescent="0.3">
      <c r="B47" s="240"/>
      <c r="C47" s="241"/>
      <c r="D47" s="241"/>
      <c r="E47" s="241"/>
      <c r="F47" s="241"/>
      <c r="G47" s="241"/>
      <c r="H47" s="241"/>
      <c r="I47" s="241"/>
      <c r="J47" s="242"/>
    </row>
    <row r="48" spans="2:10" ht="15" customHeight="1" thickBot="1" x14ac:dyDescent="0.3">
      <c r="B48" s="315"/>
      <c r="C48" s="315"/>
      <c r="D48" s="315"/>
      <c r="E48" s="315"/>
      <c r="F48" s="315"/>
      <c r="G48" s="315"/>
      <c r="H48" s="315"/>
      <c r="I48" s="315"/>
      <c r="J48" s="315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29" t="s">
        <v>376</v>
      </c>
      <c r="C52" s="230"/>
      <c r="D52" s="230"/>
      <c r="E52" s="230"/>
      <c r="F52" s="230"/>
      <c r="G52" s="230"/>
      <c r="H52" s="230"/>
      <c r="I52" s="231"/>
      <c r="J52" s="171">
        <v>9994.14</v>
      </c>
    </row>
    <row r="53" spans="2:12" ht="15" customHeight="1" x14ac:dyDescent="0.25">
      <c r="B53" s="172" t="s">
        <v>377</v>
      </c>
      <c r="C53" s="173" t="s">
        <v>378</v>
      </c>
      <c r="D53" s="173"/>
      <c r="E53" s="173"/>
      <c r="F53" s="173"/>
      <c r="G53" s="173" t="s">
        <v>379</v>
      </c>
      <c r="H53" s="174" t="s">
        <v>380</v>
      </c>
      <c r="I53" s="175"/>
      <c r="J53" s="176">
        <v>37559.89</v>
      </c>
    </row>
    <row r="54" spans="2:12" ht="15" customHeight="1" x14ac:dyDescent="0.25">
      <c r="B54" s="177" t="s">
        <v>381</v>
      </c>
      <c r="C54" s="177"/>
      <c r="D54" s="177"/>
      <c r="E54" s="177"/>
      <c r="F54" s="177"/>
      <c r="G54" s="172"/>
      <c r="H54" s="173"/>
      <c r="I54" s="175"/>
      <c r="J54" s="176">
        <v>2631.41</v>
      </c>
    </row>
    <row r="55" spans="2:12" ht="15" customHeight="1" x14ac:dyDescent="0.25">
      <c r="B55" s="221" t="s">
        <v>382</v>
      </c>
      <c r="C55" s="222"/>
      <c r="D55" s="222"/>
      <c r="E55" s="222"/>
      <c r="F55" s="222"/>
      <c r="G55" s="222"/>
      <c r="H55" s="304"/>
      <c r="I55" s="223"/>
      <c r="J55" s="65"/>
    </row>
    <row r="56" spans="2:12" ht="15" customHeight="1" thickBot="1" x14ac:dyDescent="0.3">
      <c r="B56" s="224" t="s">
        <v>383</v>
      </c>
      <c r="C56" s="225"/>
      <c r="D56" s="225"/>
      <c r="E56" s="225"/>
      <c r="F56" s="225"/>
      <c r="G56" s="225"/>
      <c r="H56" s="225"/>
      <c r="I56" s="226"/>
      <c r="J56" s="66">
        <f>SUM(J52:J55)</f>
        <v>50185.440000000002</v>
      </c>
    </row>
    <row r="57" spans="2:12" ht="15" customHeight="1" thickBot="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232" t="s">
        <v>27</v>
      </c>
      <c r="C58" s="233"/>
      <c r="D58" s="233"/>
      <c r="E58" s="233"/>
      <c r="F58" s="233"/>
      <c r="G58" s="233"/>
      <c r="H58" s="233"/>
      <c r="I58" s="233"/>
      <c r="J58" s="234"/>
    </row>
    <row r="59" spans="2:12" ht="15" customHeight="1" x14ac:dyDescent="0.25">
      <c r="B59" s="235"/>
      <c r="C59" s="236"/>
      <c r="D59" s="236"/>
      <c r="E59" s="236"/>
      <c r="F59" s="236"/>
      <c r="G59" s="236"/>
      <c r="H59" s="236"/>
      <c r="I59" s="236"/>
      <c r="J59" s="237"/>
    </row>
    <row r="60" spans="2:12" ht="15" customHeight="1" x14ac:dyDescent="0.25">
      <c r="B60" s="7"/>
      <c r="C60" s="6"/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36" t="s">
        <v>51</v>
      </c>
      <c r="C61" s="80">
        <f ca="1">TODAY()</f>
        <v>44062</v>
      </c>
      <c r="D61" s="6"/>
      <c r="E61" s="6"/>
      <c r="F61" s="6"/>
      <c r="G61" s="6"/>
      <c r="H61" s="6"/>
      <c r="I61" s="6"/>
      <c r="J61" s="35"/>
    </row>
    <row r="62" spans="2:12" ht="15" customHeight="1" x14ac:dyDescent="0.25">
      <c r="B62" s="7"/>
      <c r="C62" s="6"/>
      <c r="D62" s="6"/>
      <c r="E62" s="6"/>
      <c r="F62" s="238"/>
      <c r="G62" s="238"/>
      <c r="H62" s="238"/>
      <c r="I62" s="238"/>
      <c r="J62" s="239"/>
    </row>
    <row r="63" spans="2:12" s="6" customFormat="1" ht="15.75" customHeight="1" x14ac:dyDescent="0.25">
      <c r="B63" s="7"/>
      <c r="F63" s="227" t="str">
        <f>VLOOKUP(B6,bdcreas!1:1048576,10,FALSE)</f>
        <v xml:space="preserve">Maria Amélia Arroque Gheller </v>
      </c>
      <c r="G63" s="227"/>
      <c r="H63" s="227"/>
      <c r="I63" s="227"/>
      <c r="J63" s="228"/>
    </row>
    <row r="64" spans="2:12" ht="28.5" customHeight="1" thickBot="1" x14ac:dyDescent="0.3">
      <c r="B64" s="5"/>
      <c r="C64" s="4"/>
      <c r="D64" s="4"/>
      <c r="E64" s="4"/>
      <c r="F64" s="4"/>
      <c r="G64" s="4"/>
      <c r="H64" s="4"/>
      <c r="I64" s="4"/>
      <c r="J64" s="3"/>
      <c r="L64" s="59"/>
    </row>
    <row r="65" ht="9" customHeight="1" x14ac:dyDescent="0.25"/>
    <row r="66" ht="28.5" customHeight="1" x14ac:dyDescent="0.25"/>
    <row r="67" ht="28.5" customHeight="1" x14ac:dyDescent="0.25"/>
    <row r="68" ht="28.5" customHeight="1" x14ac:dyDescent="0.25"/>
    <row r="69" ht="9" customHeight="1" x14ac:dyDescent="0.25"/>
    <row r="70" ht="14.45" customHeight="1" x14ac:dyDescent="0.25"/>
  </sheetData>
  <mergeCells count="52">
    <mergeCell ref="C8:D8"/>
    <mergeCell ref="F8:H8"/>
    <mergeCell ref="B2:J2"/>
    <mergeCell ref="B3:J3"/>
    <mergeCell ref="B5:J5"/>
    <mergeCell ref="B6:I6"/>
    <mergeCell ref="C7:D7"/>
    <mergeCell ref="F7:J7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58:J59"/>
    <mergeCell ref="F62:J62"/>
    <mergeCell ref="F63:J63"/>
    <mergeCell ref="B55:I55"/>
    <mergeCell ref="B56:I56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83" t="s">
        <v>374</v>
      </c>
      <c r="C1" s="384"/>
      <c r="D1" s="384"/>
      <c r="E1" s="384"/>
      <c r="F1" s="384"/>
      <c r="G1" s="384"/>
      <c r="H1" s="384"/>
      <c r="I1" s="385"/>
    </row>
    <row r="2" spans="1:10" ht="15.75" x14ac:dyDescent="0.25">
      <c r="B2" s="386" t="s">
        <v>375</v>
      </c>
      <c r="C2" s="387"/>
      <c r="D2" s="387"/>
      <c r="E2" s="387"/>
      <c r="F2" s="387"/>
      <c r="G2" s="387"/>
      <c r="H2" s="387"/>
      <c r="I2" s="388"/>
    </row>
    <row r="3" spans="1:10" ht="16.5" thickBot="1" x14ac:dyDescent="0.3">
      <c r="B3" s="389" t="s">
        <v>132</v>
      </c>
      <c r="C3" s="390"/>
      <c r="D3" s="390"/>
      <c r="E3" s="390"/>
      <c r="F3" s="390"/>
      <c r="G3" s="390"/>
      <c r="H3" s="390"/>
      <c r="I3" s="391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92" t="s">
        <v>133</v>
      </c>
      <c r="C5" s="393"/>
      <c r="D5" s="393"/>
      <c r="E5" s="393"/>
      <c r="F5" s="393"/>
      <c r="G5" s="393"/>
      <c r="H5" s="393"/>
      <c r="I5" s="394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71" t="s">
        <v>134</v>
      </c>
      <c r="C7" s="372"/>
      <c r="D7" s="395"/>
      <c r="E7" s="395"/>
      <c r="F7" s="395"/>
      <c r="G7" s="395"/>
      <c r="H7" s="395"/>
      <c r="I7" s="396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71" t="s">
        <v>135</v>
      </c>
      <c r="C9" s="372"/>
      <c r="D9" s="373"/>
      <c r="E9" s="373"/>
      <c r="F9" s="374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67" t="s">
        <v>138</v>
      </c>
      <c r="C11" s="368"/>
      <c r="D11" s="369"/>
      <c r="E11" s="369"/>
      <c r="F11" s="369"/>
      <c r="G11" s="369"/>
      <c r="H11" s="369"/>
      <c r="I11" s="370"/>
    </row>
    <row r="12" spans="1:10" x14ac:dyDescent="0.25">
      <c r="B12" s="375" t="s">
        <v>139</v>
      </c>
      <c r="C12" s="376"/>
      <c r="D12" s="376"/>
      <c r="E12" s="376"/>
      <c r="F12" s="376"/>
      <c r="G12" s="375" t="s">
        <v>140</v>
      </c>
      <c r="H12" s="379" t="s">
        <v>141</v>
      </c>
      <c r="I12" s="380"/>
    </row>
    <row r="13" spans="1:10" ht="15.75" thickBot="1" x14ac:dyDescent="0.3">
      <c r="A13" s="95"/>
      <c r="B13" s="377"/>
      <c r="C13" s="378"/>
      <c r="D13" s="378"/>
      <c r="E13" s="378"/>
      <c r="F13" s="378"/>
      <c r="G13" s="377"/>
      <c r="H13" s="381"/>
      <c r="I13" s="382"/>
    </row>
    <row r="14" spans="1:10" s="96" customFormat="1" ht="15.75" thickBot="1" x14ac:dyDescent="0.3">
      <c r="B14" s="361" t="s">
        <v>142</v>
      </c>
      <c r="C14" s="362"/>
      <c r="D14" s="362"/>
      <c r="E14" s="362"/>
      <c r="F14" s="362"/>
      <c r="G14" s="97"/>
      <c r="H14" s="363"/>
      <c r="I14" s="364"/>
    </row>
    <row r="15" spans="1:10" s="96" customFormat="1" ht="15.75" thickBot="1" x14ac:dyDescent="0.3">
      <c r="B15" s="338" t="s">
        <v>143</v>
      </c>
      <c r="C15" s="339"/>
      <c r="D15" s="339"/>
      <c r="E15" s="339"/>
      <c r="F15" s="340"/>
      <c r="G15" s="98">
        <f>SUM(G14:G14)</f>
        <v>0</v>
      </c>
      <c r="H15" s="365">
        <f>SUM(H14:I14)</f>
        <v>0</v>
      </c>
      <c r="I15" s="366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67" t="s">
        <v>144</v>
      </c>
      <c r="C17" s="368"/>
      <c r="D17" s="369"/>
      <c r="E17" s="369"/>
      <c r="F17" s="369"/>
      <c r="G17" s="369"/>
      <c r="H17" s="369"/>
      <c r="I17" s="370"/>
    </row>
    <row r="18" spans="2:9" s="96" customFormat="1" x14ac:dyDescent="0.25">
      <c r="B18" s="357" t="s">
        <v>145</v>
      </c>
      <c r="C18" s="357" t="s">
        <v>146</v>
      </c>
      <c r="D18" s="359" t="s">
        <v>147</v>
      </c>
      <c r="E18" s="359" t="s">
        <v>148</v>
      </c>
      <c r="F18" s="359" t="s">
        <v>149</v>
      </c>
      <c r="G18" s="357" t="s">
        <v>150</v>
      </c>
      <c r="H18" s="359" t="s">
        <v>151</v>
      </c>
      <c r="I18" s="357" t="s">
        <v>152</v>
      </c>
    </row>
    <row r="19" spans="2:9" s="96" customFormat="1" ht="15.75" thickBot="1" x14ac:dyDescent="0.3">
      <c r="B19" s="358"/>
      <c r="C19" s="358"/>
      <c r="D19" s="360"/>
      <c r="E19" s="360"/>
      <c r="F19" s="360"/>
      <c r="G19" s="358"/>
      <c r="H19" s="360"/>
      <c r="I19" s="358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54" t="s">
        <v>144</v>
      </c>
      <c r="C39" s="355"/>
      <c r="D39" s="355"/>
      <c r="E39" s="355"/>
      <c r="F39" s="355"/>
      <c r="G39" s="355"/>
      <c r="H39" s="355"/>
      <c r="I39" s="356"/>
      <c r="K39" s="83" t="s">
        <v>50</v>
      </c>
    </row>
    <row r="40" spans="1:11" x14ac:dyDescent="0.25">
      <c r="B40" s="357" t="s">
        <v>145</v>
      </c>
      <c r="C40" s="357" t="s">
        <v>153</v>
      </c>
      <c r="D40" s="359" t="s">
        <v>154</v>
      </c>
      <c r="E40" s="359" t="s">
        <v>148</v>
      </c>
      <c r="F40" s="359" t="s">
        <v>149</v>
      </c>
      <c r="G40" s="357" t="s">
        <v>150</v>
      </c>
      <c r="H40" s="359" t="s">
        <v>151</v>
      </c>
      <c r="I40" s="357" t="s">
        <v>152</v>
      </c>
    </row>
    <row r="41" spans="1:11" ht="15.75" thickBot="1" x14ac:dyDescent="0.3">
      <c r="B41" s="358"/>
      <c r="C41" s="358"/>
      <c r="D41" s="360"/>
      <c r="E41" s="360"/>
      <c r="F41" s="360"/>
      <c r="G41" s="358"/>
      <c r="H41" s="360"/>
      <c r="I41" s="358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38" t="s">
        <v>143</v>
      </c>
      <c r="C56" s="339"/>
      <c r="D56" s="339"/>
      <c r="E56" s="339"/>
      <c r="F56" s="339"/>
      <c r="G56" s="339"/>
      <c r="H56" s="340"/>
      <c r="I56" s="120">
        <f>SUM(I41:I55)</f>
        <v>0</v>
      </c>
    </row>
    <row r="57" spans="2:12" ht="16.5" thickBot="1" x14ac:dyDescent="0.3">
      <c r="B57" s="341" t="s">
        <v>155</v>
      </c>
      <c r="C57" s="342"/>
      <c r="D57" s="342"/>
      <c r="E57" s="342"/>
      <c r="F57" s="342"/>
      <c r="G57" s="342"/>
      <c r="H57" s="343">
        <f>SUM(I42:I55)</f>
        <v>0</v>
      </c>
      <c r="I57" s="34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45" t="s">
        <v>156</v>
      </c>
      <c r="C59" s="346"/>
      <c r="D59" s="346"/>
      <c r="E59" s="346"/>
      <c r="F59" s="346"/>
      <c r="G59" s="346"/>
      <c r="H59" s="346"/>
      <c r="I59" s="347"/>
    </row>
    <row r="60" spans="2:12" s="123" customFormat="1" ht="15" customHeight="1" x14ac:dyDescent="0.25">
      <c r="B60" s="348"/>
      <c r="C60" s="349"/>
      <c r="D60" s="349"/>
      <c r="E60" s="349"/>
      <c r="F60" s="349"/>
      <c r="G60" s="349"/>
      <c r="H60" s="349"/>
      <c r="I60" s="350"/>
    </row>
    <row r="61" spans="2:12" ht="41.25" customHeight="1" thickBot="1" x14ac:dyDescent="0.3">
      <c r="B61" s="351"/>
      <c r="C61" s="352"/>
      <c r="D61" s="352"/>
      <c r="E61" s="352"/>
      <c r="F61" s="352"/>
      <c r="G61" s="352"/>
      <c r="H61" s="352"/>
      <c r="I61" s="353"/>
    </row>
    <row r="62" spans="2:12" ht="15.75" x14ac:dyDescent="0.25">
      <c r="B62" s="331" t="s">
        <v>157</v>
      </c>
      <c r="C62" s="332"/>
      <c r="D62" s="332"/>
      <c r="E62" s="124"/>
      <c r="F62" s="331" t="s">
        <v>158</v>
      </c>
      <c r="G62" s="332"/>
      <c r="H62" s="332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33"/>
      <c r="H65" s="333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33"/>
      <c r="H66" s="333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34"/>
      <c r="H68" s="334"/>
      <c r="I68" s="125" t="s">
        <v>50</v>
      </c>
    </row>
    <row r="69" spans="2:9" ht="15.75" x14ac:dyDescent="0.25">
      <c r="B69" s="335" t="s">
        <v>163</v>
      </c>
      <c r="C69" s="336"/>
      <c r="D69" s="336"/>
      <c r="E69" s="337"/>
      <c r="F69" s="335" t="s">
        <v>164</v>
      </c>
      <c r="G69" s="336"/>
      <c r="H69" s="336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33"/>
      <c r="H72" s="333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33"/>
      <c r="H73" s="333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34"/>
      <c r="H75" s="334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5" s="149" customFormat="1" x14ac:dyDescent="0.25"/>
    <row r="13" spans="2:15" s="149" customFormat="1" x14ac:dyDescent="0.25"/>
    <row r="14" spans="2:15" s="149" customFormat="1" x14ac:dyDescent="0.25">
      <c r="D14" s="398" t="s">
        <v>15</v>
      </c>
      <c r="E14" s="398"/>
      <c r="F14" s="398"/>
      <c r="G14" s="398"/>
      <c r="H14" s="398"/>
      <c r="I14" s="398"/>
      <c r="J14" s="398"/>
      <c r="K14" s="398"/>
      <c r="L14" s="398"/>
    </row>
    <row r="15" spans="2:15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2020-08-19T15:00:47Z</dcterms:modified>
</cp:coreProperties>
</file>